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45" windowWidth="11355" windowHeight="8445" activeTab="0"/>
  </bookViews>
  <sheets>
    <sheet name="   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<sst xmlns="http://schemas.openxmlformats.org/spreadsheetml/2006/main" count="58" uniqueCount="52">
  <si>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parametry šípu</t>
  </si>
  <si>
    <t>parametry luku</t>
  </si>
  <si>
    <t>čas</t>
  </si>
  <si>
    <t>A*sin(t)</t>
  </si>
  <si>
    <t>průměr dříku</t>
  </si>
  <si>
    <t>d</t>
  </si>
  <si>
    <t>m</t>
  </si>
  <si>
    <t>tah luku</t>
  </si>
  <si>
    <t>N</t>
  </si>
  <si>
    <t>tloušťka stěny dříku</t>
  </si>
  <si>
    <t>g</t>
  </si>
  <si>
    <t>nátah</t>
  </si>
  <si>
    <t>efektivní délka šípu</t>
  </si>
  <si>
    <r>
      <t>l</t>
    </r>
    <r>
      <rPr>
        <b/>
        <vertAlign val="subscript"/>
        <sz val="10"/>
        <rFont val="Arial"/>
        <family val="2"/>
      </rPr>
      <t>ef</t>
    </r>
  </si>
  <si>
    <t>BH</t>
  </si>
  <si>
    <t>hmotmost</t>
  </si>
  <si>
    <r>
      <t>m</t>
    </r>
    <r>
      <rPr>
        <b/>
        <vertAlign val="subscript"/>
        <sz val="10"/>
        <rFont val="Arial"/>
        <family val="2"/>
      </rPr>
      <t>šípu</t>
    </r>
  </si>
  <si>
    <t>kg</t>
  </si>
  <si>
    <t>skutečný tah</t>
  </si>
  <si>
    <r>
      <t>tah</t>
    </r>
    <r>
      <rPr>
        <b/>
        <vertAlign val="subscript"/>
        <sz val="10"/>
        <rFont val="Arial"/>
        <family val="2"/>
      </rPr>
      <t>ef</t>
    </r>
  </si>
  <si>
    <t>hustota mat. dříku</t>
  </si>
  <si>
    <t>r</t>
  </si>
  <si>
    <r>
      <t>kg/m</t>
    </r>
    <r>
      <rPr>
        <vertAlign val="superscript"/>
        <sz val="10"/>
        <rFont val="Arial"/>
        <family val="2"/>
      </rPr>
      <t>3</t>
    </r>
  </si>
  <si>
    <t>rychl.šípu</t>
  </si>
  <si>
    <r>
      <t>v</t>
    </r>
    <r>
      <rPr>
        <b/>
        <vertAlign val="subscript"/>
        <sz val="10"/>
        <rFont val="Arial"/>
        <family val="2"/>
      </rPr>
      <t>0</t>
    </r>
  </si>
  <si>
    <t>m/sec</t>
  </si>
  <si>
    <t>Youngův modul</t>
  </si>
  <si>
    <t>E</t>
  </si>
  <si>
    <r>
      <t>N/m</t>
    </r>
    <r>
      <rPr>
        <vertAlign val="superscript"/>
        <sz val="10"/>
        <rFont val="Arial"/>
        <family val="2"/>
      </rPr>
      <t>2</t>
    </r>
  </si>
  <si>
    <r>
      <t>t</t>
    </r>
    <r>
      <rPr>
        <b/>
        <vertAlign val="subscript"/>
        <sz val="10"/>
        <color indexed="9"/>
        <rFont val="Arial"/>
        <family val="2"/>
      </rPr>
      <t>DH</t>
    </r>
  </si>
  <si>
    <t>průřez dříku</t>
  </si>
  <si>
    <t>C</t>
  </si>
  <si>
    <r>
      <t>m</t>
    </r>
    <r>
      <rPr>
        <vertAlign val="superscript"/>
        <sz val="10"/>
        <rFont val="Arial"/>
        <family val="2"/>
      </rPr>
      <t>2</t>
    </r>
  </si>
  <si>
    <r>
      <t>t</t>
    </r>
    <r>
      <rPr>
        <b/>
        <vertAlign val="subscript"/>
        <sz val="10"/>
        <color indexed="9"/>
        <rFont val="Arial"/>
        <family val="2"/>
      </rPr>
      <t>HG</t>
    </r>
  </si>
  <si>
    <t>moment setrv. průřezu</t>
  </si>
  <si>
    <t>I</t>
  </si>
  <si>
    <r>
      <t>m</t>
    </r>
    <r>
      <rPr>
        <vertAlign val="superscript"/>
        <sz val="10"/>
        <rFont val="Arial"/>
        <family val="2"/>
      </rPr>
      <t>4</t>
    </r>
  </si>
  <si>
    <t>čas po opěrku</t>
  </si>
  <si>
    <r>
      <t>t</t>
    </r>
    <r>
      <rPr>
        <b/>
        <vertAlign val="subscript"/>
        <sz val="10"/>
        <rFont val="Arial"/>
        <family val="2"/>
      </rPr>
      <t>celk</t>
    </r>
  </si>
  <si>
    <t>sec</t>
  </si>
  <si>
    <t>EI</t>
  </si>
  <si>
    <r>
      <t>Nm</t>
    </r>
    <r>
      <rPr>
        <vertAlign val="superscript"/>
        <sz val="10"/>
        <rFont val="Arial"/>
        <family val="2"/>
      </rPr>
      <t>2</t>
    </r>
  </si>
  <si>
    <t>amplituda</t>
  </si>
  <si>
    <t>A</t>
  </si>
  <si>
    <t>vlastní frekvence</t>
  </si>
  <si>
    <t>f</t>
  </si>
  <si>
    <t>Hz</t>
  </si>
  <si>
    <t>Autor: Jaroslav Mikula</t>
  </si>
  <si>
    <r>
      <t>pozn 1.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l</t>
    </r>
    <r>
      <rPr>
        <b/>
        <vertAlign val="subscript"/>
        <sz val="8"/>
        <rFont val="Arial"/>
        <family val="2"/>
      </rPr>
      <t>ef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je dvojnásobek délky od těžiště šípu k zářezu končíku</t>
    </r>
  </si>
  <si>
    <r>
      <t>nátah/</t>
    </r>
    <r>
      <rPr>
        <b/>
        <sz val="10"/>
        <rFont val="Symbol"/>
        <family val="1"/>
      </rPr>
      <t>l</t>
    </r>
    <r>
      <rPr>
        <b/>
        <vertAlign val="subscript"/>
        <sz val="10"/>
        <rFont val="Arial"/>
        <family val="2"/>
      </rPr>
      <t>k</t>
    </r>
  </si>
  <si>
    <r>
      <t>pozn 2.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EI = 2,55/spine</t>
    </r>
  </si>
  <si>
    <t>tuhost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</si>
</sst>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11" fontId="0" fillId="0" borderId="10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1" fontId="2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2" fontId="12" fillId="34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85"/>
          <c:w val="0.7765"/>
          <c:h val="0.83075"/>
        </c:manualLayout>
      </c:layout>
      <c:scatterChart>
        <c:scatterStyle val="smoothMarker"/>
        <c:varyColors val="0"/>
        <c:ser>
          <c:idx val="0"/>
          <c:order val="0"/>
          <c:tx>
            <c:v> končík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  '!$I$3:$I$14</c:f>
              <c:numCache/>
            </c:numRef>
          </c:xVal>
          <c:yVal>
            <c:numRef>
              <c:f>'   '!$J$3:$J$14</c:f>
              <c:numCache/>
            </c:numRef>
          </c:yVal>
          <c:smooth val="1"/>
        </c:ser>
        <c:ser>
          <c:idx val="1"/>
          <c:order val="1"/>
          <c:tx>
            <c:v>opěrka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   '!$I$3:$I$14</c:f>
              <c:numCache/>
            </c:numRef>
          </c:xVal>
          <c:yVal>
            <c:numRef>
              <c:f>'   '!$K$3:$K$14</c:f>
              <c:numCache/>
            </c:numRef>
          </c:yVal>
          <c:smooth val="1"/>
        </c:ser>
        <c:ser>
          <c:idx val="2"/>
          <c:order val="2"/>
          <c:tx>
            <c:v>nátah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   '!$I$3:$I$14</c:f>
              <c:numCache/>
            </c:numRef>
          </c:xVal>
          <c:yVal>
            <c:numRef>
              <c:f>'   '!$L$3:$L$14</c:f>
              <c:numCache/>
            </c:numRef>
          </c:yVal>
          <c:smooth val="1"/>
        </c:ser>
        <c:ser>
          <c:idx val="3"/>
          <c:order val="3"/>
          <c:tx>
            <c:v>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   '!$I$3:$I$14</c:f>
              <c:numCache/>
            </c:numRef>
          </c:xVal>
          <c:yVal>
            <c:numRef>
              <c:f>'   '!$M$3:$M$14</c:f>
              <c:numCache/>
            </c:numRef>
          </c:yVal>
          <c:smooth val="1"/>
        </c:ser>
        <c:axId val="50038848"/>
        <c:axId val="47696449"/>
      </c:scatterChart>
      <c:val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čas (sec)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crossBetween val="midCat"/>
        <c:dispUnits/>
      </c:val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výchylka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9225"/>
          <c:w val="0.13925"/>
          <c:h val="0.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400050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2581275"/>
        <a:ext cx="5629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6.7109375" style="0" bestFit="1" customWidth="1"/>
    <col min="5" max="5" width="12.8515625" style="0" bestFit="1" customWidth="1"/>
    <col min="7" max="7" width="12.28125" style="0" bestFit="1" customWidth="1"/>
    <col min="9" max="13" width="0.13671875" style="0" customWidth="1"/>
  </cols>
  <sheetData>
    <row r="1" spans="1:12" ht="12.75">
      <c r="A1" s="25" t="s">
        <v>0</v>
      </c>
      <c r="B1" s="16"/>
      <c r="C1" s="16"/>
      <c r="D1" s="16"/>
      <c r="E1" s="16"/>
      <c r="F1" s="25" t="s">
        <v>1</v>
      </c>
      <c r="G1" s="16"/>
      <c r="H1" s="16"/>
      <c r="I1" s="35"/>
      <c r="J1" s="35"/>
      <c r="K1" s="35"/>
      <c r="L1" s="35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3" t="s">
        <v>2</v>
      </c>
      <c r="J2" s="13" t="s">
        <v>3</v>
      </c>
      <c r="K2" s="35"/>
      <c r="L2" s="35"/>
      <c r="M2" s="36"/>
    </row>
    <row r="3" spans="1:13" ht="13.5" thickBot="1">
      <c r="A3" s="21" t="s">
        <v>4</v>
      </c>
      <c r="B3" s="26" t="s">
        <v>5</v>
      </c>
      <c r="C3" s="2">
        <v>0.00754</v>
      </c>
      <c r="D3" s="15" t="s">
        <v>6</v>
      </c>
      <c r="E3" s="6"/>
      <c r="F3" s="3" t="s">
        <v>7</v>
      </c>
      <c r="G3" s="4">
        <v>150</v>
      </c>
      <c r="H3" s="15" t="s">
        <v>8</v>
      </c>
      <c r="I3" s="35">
        <v>0</v>
      </c>
      <c r="J3" s="35"/>
      <c r="K3" s="35"/>
      <c r="L3" s="35">
        <v>0</v>
      </c>
      <c r="M3" s="36"/>
    </row>
    <row r="4" spans="1:13" ht="13.5" thickBot="1">
      <c r="A4" s="21" t="s">
        <v>9</v>
      </c>
      <c r="B4" s="26" t="s">
        <v>10</v>
      </c>
      <c r="C4" s="5">
        <v>0.000407</v>
      </c>
      <c r="D4" s="15" t="s">
        <v>6</v>
      </c>
      <c r="E4" s="6"/>
      <c r="F4" s="3" t="s">
        <v>11</v>
      </c>
      <c r="G4" s="2">
        <v>0.711</v>
      </c>
      <c r="H4" s="15" t="s">
        <v>6</v>
      </c>
      <c r="I4" s="35">
        <f>G10-0.005</f>
        <v>0.01758420285512627</v>
      </c>
      <c r="J4" s="35">
        <f aca="true" t="shared" si="0" ref="J4:J13">G$11*SIN(G$12*I4*6.28)</f>
        <v>-0.0110091212920656</v>
      </c>
      <c r="K4" s="35"/>
      <c r="L4" s="35"/>
      <c r="M4" s="36"/>
    </row>
    <row r="5" spans="1:13" ht="15" thickBot="1">
      <c r="A5" s="21" t="s">
        <v>12</v>
      </c>
      <c r="B5" s="27" t="s">
        <v>13</v>
      </c>
      <c r="C5" s="2">
        <v>0.84</v>
      </c>
      <c r="D5" s="15" t="s">
        <v>6</v>
      </c>
      <c r="E5" s="6"/>
      <c r="F5" s="3" t="s">
        <v>14</v>
      </c>
      <c r="G5" s="5">
        <v>0.22</v>
      </c>
      <c r="H5" s="15" t="s">
        <v>6</v>
      </c>
      <c r="I5" s="35">
        <f aca="true" t="shared" si="1" ref="I5:I12">I4+0.001</f>
        <v>0.01858420285512627</v>
      </c>
      <c r="J5" s="35">
        <f t="shared" si="0"/>
        <v>-0.007006838481694305</v>
      </c>
      <c r="K5" s="35"/>
      <c r="L5" s="35"/>
      <c r="M5" s="36"/>
    </row>
    <row r="6" spans="1:13" ht="15" thickBot="1">
      <c r="A6" s="21" t="s">
        <v>15</v>
      </c>
      <c r="B6" s="27" t="s">
        <v>16</v>
      </c>
      <c r="C6" s="2">
        <v>0.026</v>
      </c>
      <c r="D6" s="15" t="s">
        <v>17</v>
      </c>
      <c r="E6" s="6" t="s">
        <v>18</v>
      </c>
      <c r="F6" s="7" t="s">
        <v>19</v>
      </c>
      <c r="G6" s="8">
        <f>G3*(G4-G5)/(0.711-G5)</f>
        <v>150</v>
      </c>
      <c r="H6" s="15" t="s">
        <v>8</v>
      </c>
      <c r="I6" s="35">
        <f t="shared" si="1"/>
        <v>0.01958420285512627</v>
      </c>
      <c r="J6" s="35">
        <f t="shared" si="0"/>
        <v>-0.0023225362061088705</v>
      </c>
      <c r="K6" s="35"/>
      <c r="L6" s="35"/>
      <c r="M6" s="36"/>
    </row>
    <row r="7" spans="1:13" ht="15.75" thickBot="1">
      <c r="A7" s="21" t="s">
        <v>20</v>
      </c>
      <c r="B7" s="28" t="s">
        <v>21</v>
      </c>
      <c r="C7" s="2">
        <v>2820</v>
      </c>
      <c r="D7" s="15" t="s">
        <v>22</v>
      </c>
      <c r="E7" s="6" t="s">
        <v>23</v>
      </c>
      <c r="F7" s="9" t="s">
        <v>24</v>
      </c>
      <c r="G7" s="10">
        <f>(G4-G5)/G8*2</f>
        <v>53.223043014208685</v>
      </c>
      <c r="H7" s="15" t="s">
        <v>25</v>
      </c>
      <c r="I7" s="35">
        <f t="shared" si="1"/>
        <v>0.02058420285512627</v>
      </c>
      <c r="J7" s="35">
        <f t="shared" si="0"/>
        <v>0.0025878330617968622</v>
      </c>
      <c r="K7" s="35"/>
      <c r="L7" s="35"/>
      <c r="M7" s="36"/>
    </row>
    <row r="8" spans="1:13" ht="15.75" thickBot="1">
      <c r="A8" s="21" t="s">
        <v>26</v>
      </c>
      <c r="B8" s="27" t="s">
        <v>27</v>
      </c>
      <c r="C8" s="11">
        <v>71000000000</v>
      </c>
      <c r="D8" s="15" t="s">
        <v>28</v>
      </c>
      <c r="E8" s="6"/>
      <c r="F8" s="12" t="s">
        <v>29</v>
      </c>
      <c r="G8" s="13">
        <f>2*SQRT((G4-G5)*C6/G6)</f>
        <v>0.018450654911592344</v>
      </c>
      <c r="H8" s="15"/>
      <c r="I8" s="35">
        <f t="shared" si="1"/>
        <v>0.021584202855126272</v>
      </c>
      <c r="J8" s="35">
        <f t="shared" si="0"/>
        <v>0.007246312333168339</v>
      </c>
      <c r="K8" s="35"/>
      <c r="L8" s="35"/>
      <c r="M8" s="36"/>
    </row>
    <row r="9" spans="1:13" ht="15">
      <c r="A9" s="21" t="s">
        <v>30</v>
      </c>
      <c r="B9" s="7" t="s">
        <v>31</v>
      </c>
      <c r="C9" s="14">
        <f>3.14*(POWER(C3,2)-POWER((C3-2*C4),2))/4</f>
        <v>9.115831340000002E-06</v>
      </c>
      <c r="D9" s="15" t="s">
        <v>32</v>
      </c>
      <c r="E9" s="16"/>
      <c r="F9" s="12" t="s">
        <v>33</v>
      </c>
      <c r="G9" s="13">
        <f>G5/G7</f>
        <v>0.004133547943533926</v>
      </c>
      <c r="H9" s="16"/>
      <c r="I9" s="35">
        <f t="shared" si="1"/>
        <v>0.022584202855126273</v>
      </c>
      <c r="J9" s="35">
        <f t="shared" si="0"/>
        <v>0.011199462649811722</v>
      </c>
      <c r="K9" s="35">
        <v>0</v>
      </c>
      <c r="L9" s="35"/>
      <c r="M9" s="36"/>
    </row>
    <row r="10" spans="1:13" ht="15">
      <c r="A10" s="21" t="s">
        <v>34</v>
      </c>
      <c r="B10" s="7" t="s">
        <v>35</v>
      </c>
      <c r="C10" s="16">
        <f>3.14*(POWER(C3,4)-POWER((C3-2*C4),4))/64</f>
        <v>5.816508648766161E-11</v>
      </c>
      <c r="D10" s="29" t="s">
        <v>36</v>
      </c>
      <c r="E10" s="6" t="s">
        <v>37</v>
      </c>
      <c r="F10" s="9" t="s">
        <v>38</v>
      </c>
      <c r="G10" s="17">
        <f>G8+G9</f>
        <v>0.02258420285512627</v>
      </c>
      <c r="H10" s="15" t="s">
        <v>39</v>
      </c>
      <c r="I10" s="35">
        <f t="shared" si="1"/>
        <v>0.023584202855126274</v>
      </c>
      <c r="J10" s="35">
        <f t="shared" si="0"/>
        <v>0.014062499137362898</v>
      </c>
      <c r="K10" s="35"/>
      <c r="L10" s="35"/>
      <c r="M10" s="36"/>
    </row>
    <row r="11" spans="1:13" ht="14.25">
      <c r="A11" s="21" t="s">
        <v>51</v>
      </c>
      <c r="B11" s="7" t="s">
        <v>40</v>
      </c>
      <c r="C11" s="23">
        <f>C8*C10</f>
        <v>4.129721140623974</v>
      </c>
      <c r="D11" s="15" t="s">
        <v>41</v>
      </c>
      <c r="E11" s="18" t="s">
        <v>42</v>
      </c>
      <c r="F11" s="19" t="s">
        <v>43</v>
      </c>
      <c r="G11" s="20">
        <f>G6*C6/C11/60</f>
        <v>0.015739561531309332</v>
      </c>
      <c r="H11" s="30" t="s">
        <v>6</v>
      </c>
      <c r="I11" s="35">
        <f t="shared" si="1"/>
        <v>0.024584202855126275</v>
      </c>
      <c r="J11" s="35">
        <f t="shared" si="0"/>
        <v>0.015556744526575616</v>
      </c>
      <c r="K11" s="35"/>
      <c r="L11" s="35"/>
      <c r="M11" s="36"/>
    </row>
    <row r="12" spans="1:13" ht="12.75">
      <c r="A12" s="21"/>
      <c r="B12" s="16"/>
      <c r="C12" s="16"/>
      <c r="D12" s="16"/>
      <c r="E12" s="21" t="s">
        <v>44</v>
      </c>
      <c r="F12" s="9" t="s">
        <v>45</v>
      </c>
      <c r="G12" s="8">
        <f>2.777/C5/C5*SQRT(C11/C7/C9)</f>
        <v>49.88327702970102</v>
      </c>
      <c r="H12" s="15" t="s">
        <v>46</v>
      </c>
      <c r="I12" s="35">
        <f t="shared" si="1"/>
        <v>0.025584202855126276</v>
      </c>
      <c r="J12" s="35">
        <f t="shared" si="0"/>
        <v>0.015536754556973195</v>
      </c>
      <c r="K12" s="35"/>
      <c r="L12" s="35"/>
      <c r="M12" s="36"/>
    </row>
    <row r="13" spans="1:13" ht="18">
      <c r="A13" s="31" t="s">
        <v>48</v>
      </c>
      <c r="B13" s="16"/>
      <c r="C13" s="16"/>
      <c r="D13" s="16"/>
      <c r="E13" s="16"/>
      <c r="F13" s="9" t="s">
        <v>49</v>
      </c>
      <c r="G13" s="32">
        <f>G12*G10</f>
        <v>1.1265740475172283</v>
      </c>
      <c r="H13" s="16"/>
      <c r="I13" s="35">
        <f>I12+0.001</f>
        <v>0.026584202855126277</v>
      </c>
      <c r="J13" s="35">
        <f t="shared" si="0"/>
        <v>0.014004474977471286</v>
      </c>
      <c r="K13" s="35"/>
      <c r="L13" s="35"/>
      <c r="M13" s="36"/>
    </row>
    <row r="14" spans="1:13" ht="12.75">
      <c r="A14" s="31" t="s">
        <v>50</v>
      </c>
      <c r="B14" s="33"/>
      <c r="C14" s="33"/>
      <c r="D14" s="33"/>
      <c r="E14" s="33"/>
      <c r="F14" s="33"/>
      <c r="G14" s="34" t="str">
        <f>IF(G13&lt;1.1,"šíp je měkký",IF(G13&lt;1.3,"šíp je O.K","šíp je tvrdý"))</f>
        <v>šíp je O.K</v>
      </c>
      <c r="H14" s="16"/>
      <c r="I14" s="35">
        <f>G8</f>
        <v>0.018450654911592344</v>
      </c>
      <c r="J14" s="35"/>
      <c r="K14" s="35"/>
      <c r="L14" s="35"/>
      <c r="M14" s="36">
        <v>0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35"/>
      <c r="J15" s="35"/>
      <c r="K15" s="35"/>
      <c r="L15" s="35"/>
      <c r="M15" s="3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37"/>
      <c r="J16" s="35"/>
      <c r="K16" s="37"/>
      <c r="L16" s="35"/>
      <c r="M16" s="3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37"/>
      <c r="J17" s="35"/>
      <c r="K17" s="37"/>
      <c r="L17" s="35"/>
      <c r="M17" s="3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37"/>
      <c r="J18" s="35"/>
      <c r="K18" s="37"/>
      <c r="L18" s="35"/>
      <c r="M18" s="3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35"/>
      <c r="J19" s="35"/>
      <c r="K19" s="35"/>
      <c r="L19" s="35"/>
      <c r="M19" s="3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35"/>
      <c r="J20" s="35"/>
      <c r="K20" s="35"/>
      <c r="L20" s="35"/>
      <c r="M20" s="3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35"/>
      <c r="J21" s="35"/>
      <c r="K21" s="35"/>
      <c r="L21" s="35"/>
      <c r="M21" s="3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35"/>
      <c r="J22" s="35"/>
      <c r="K22" s="35"/>
      <c r="L22" s="35"/>
      <c r="M22" s="3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24"/>
      <c r="J23" s="24"/>
      <c r="K23" s="24"/>
      <c r="L23" s="13"/>
      <c r="M23" s="1"/>
    </row>
    <row r="24" spans="9:13" ht="12.75">
      <c r="I24" s="22"/>
      <c r="J24" s="22"/>
      <c r="K24" s="22"/>
      <c r="L24" s="1"/>
      <c r="M24" s="1"/>
    </row>
    <row r="25" spans="9:13" ht="12.75">
      <c r="I25" s="22"/>
      <c r="J25" s="22"/>
      <c r="K25" s="22"/>
      <c r="L25" s="1"/>
      <c r="M25" s="1"/>
    </row>
    <row r="26" spans="9:13" ht="12.75">
      <c r="I26" s="22"/>
      <c r="J26" s="22"/>
      <c r="K26" s="22"/>
      <c r="L26" s="1"/>
      <c r="M26" s="1"/>
    </row>
    <row r="27" spans="9:13" ht="12.75">
      <c r="I27" s="22"/>
      <c r="J27" s="22"/>
      <c r="K27" s="22"/>
      <c r="L27" s="1"/>
      <c r="M27" s="1"/>
    </row>
    <row r="28" spans="9:13" ht="12.75">
      <c r="I28" s="22"/>
      <c r="J28" s="22"/>
      <c r="K28" s="22"/>
      <c r="L28" s="1"/>
      <c r="M28" s="1"/>
    </row>
    <row r="29" spans="9:13" ht="12.75">
      <c r="I29" s="22"/>
      <c r="J29" s="22"/>
      <c r="K29" s="22"/>
      <c r="L29" s="1"/>
      <c r="M29" s="1"/>
    </row>
    <row r="30" spans="9:13" ht="12.75">
      <c r="I30" s="22"/>
      <c r="J30" s="22"/>
      <c r="K30" s="22"/>
      <c r="L30" s="1"/>
      <c r="M30" s="1"/>
    </row>
    <row r="31" spans="1:13" ht="12.75">
      <c r="A31" t="s">
        <v>47</v>
      </c>
      <c r="I31" s="1"/>
      <c r="J31" s="1"/>
      <c r="K31" s="1"/>
      <c r="L31" s="1"/>
      <c r="M31" s="1"/>
    </row>
    <row r="32" spans="9:13" ht="12.75">
      <c r="I32" s="1"/>
      <c r="J32" s="1"/>
      <c r="K32" s="1"/>
      <c r="L32" s="1"/>
      <c r="M32" s="1"/>
    </row>
    <row r="33" spans="9:13" ht="12.75">
      <c r="I33" s="1"/>
      <c r="J33" s="1"/>
      <c r="K33" s="1"/>
      <c r="L33" s="1"/>
      <c r="M33" s="1"/>
    </row>
    <row r="34" spans="9:13" ht="12.75">
      <c r="I34" s="1"/>
      <c r="J34" s="1"/>
      <c r="K34" s="1"/>
      <c r="L34" s="1"/>
      <c r="M34" s="1"/>
    </row>
    <row r="35" spans="9:13" ht="12.75">
      <c r="I35" s="1"/>
      <c r="J35" s="1"/>
      <c r="K35" s="1"/>
      <c r="L35" s="1"/>
      <c r="M35" s="1"/>
    </row>
    <row r="36" spans="9:13" ht="12.75">
      <c r="I36" s="1"/>
      <c r="J36" s="1"/>
      <c r="K36" s="1"/>
      <c r="L36" s="1"/>
      <c r="M36" s="1"/>
    </row>
    <row r="37" spans="9:13" ht="12.75">
      <c r="I37" s="1"/>
      <c r="J37" s="1"/>
      <c r="K37" s="1"/>
      <c r="L37" s="1"/>
      <c r="M37" s="1"/>
    </row>
    <row r="38" spans="9:13" ht="12.75">
      <c r="I38" s="1"/>
      <c r="J38" s="1"/>
      <c r="K38" s="1"/>
      <c r="L38" s="1"/>
      <c r="M38" s="1"/>
    </row>
    <row r="39" spans="9:13" ht="12.75">
      <c r="I39" s="1"/>
      <c r="J39" s="1"/>
      <c r="K39" s="1"/>
      <c r="L39" s="1"/>
      <c r="M39" s="1"/>
    </row>
    <row r="40" spans="9:13" ht="12.75">
      <c r="I40" s="1"/>
      <c r="J40" s="1"/>
      <c r="K40" s="1"/>
      <c r="L40" s="1"/>
      <c r="M40" s="1"/>
    </row>
    <row r="41" spans="9:13" ht="12.75">
      <c r="I41" s="1"/>
      <c r="J41" s="1"/>
      <c r="K41" s="1"/>
      <c r="L41" s="1"/>
      <c r="M41" s="1"/>
    </row>
    <row r="42" spans="9:13" ht="12.75">
      <c r="I42" s="1"/>
      <c r="J42" s="1"/>
      <c r="K42" s="1"/>
      <c r="L42" s="1"/>
      <c r="M42" s="1"/>
    </row>
    <row r="43" spans="9:13" ht="12.75">
      <c r="I43" s="1"/>
      <c r="J43" s="1"/>
      <c r="K43" s="1"/>
      <c r="L43" s="1"/>
      <c r="M43" s="1"/>
    </row>
    <row r="44" spans="9:13" ht="12.75">
      <c r="I44" s="1"/>
      <c r="J44" s="1"/>
      <c r="K44" s="1"/>
      <c r="L44" s="1"/>
      <c r="M44" s="1"/>
    </row>
    <row r="45" spans="9:13" ht="12.75">
      <c r="I45" s="1"/>
      <c r="J45" s="1"/>
      <c r="K45" s="1"/>
      <c r="L45" s="1"/>
      <c r="M45" s="1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Mikula</dc:creator>
  <cp:keywords/>
  <dc:description/>
  <cp:lastModifiedBy>THomas</cp:lastModifiedBy>
  <dcterms:created xsi:type="dcterms:W3CDTF">2008-10-24T14:37:05Z</dcterms:created>
  <dcterms:modified xsi:type="dcterms:W3CDTF">2012-02-11T18:36:48Z</dcterms:modified>
  <cp:category/>
  <cp:version/>
  <cp:contentType/>
  <cp:contentStatus/>
</cp:coreProperties>
</file>